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vitez\Downloads\"/>
    </mc:Choice>
  </mc:AlternateContent>
  <xr:revisionPtr revIDLastSave="0" documentId="8_{891F84EB-003B-430C-A8E9-F3513BADB3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D28" i="1" s="1"/>
  <c r="E27" i="1"/>
  <c r="C27" i="1" s="1"/>
  <c r="E26" i="1"/>
  <c r="C26" i="1" s="1"/>
  <c r="D31" i="1"/>
  <c r="C24" i="1"/>
  <c r="C25" i="1"/>
  <c r="C29" i="1"/>
  <c r="C30" i="1"/>
  <c r="C31" i="1"/>
  <c r="C23" i="1"/>
  <c r="F24" i="1"/>
  <c r="D24" i="1" s="1"/>
  <c r="F25" i="1"/>
  <c r="D25" i="1" s="1"/>
  <c r="F26" i="1"/>
  <c r="D26" i="1" s="1"/>
  <c r="F29" i="1"/>
  <c r="D29" i="1" s="1"/>
  <c r="F30" i="1"/>
  <c r="D30" i="1" s="1"/>
  <c r="F31" i="1"/>
  <c r="F23" i="1"/>
  <c r="D23" i="1" s="1"/>
  <c r="C28" i="1" l="1"/>
  <c r="F27" i="1"/>
  <c r="D27" i="1" s="1"/>
  <c r="F10" i="1"/>
  <c r="D9" i="1"/>
  <c r="D8" i="1"/>
  <c r="D7" i="1"/>
  <c r="D6" i="1"/>
  <c r="D5" i="1"/>
  <c r="D4" i="1"/>
  <c r="F6" i="1"/>
  <c r="F21" i="1"/>
  <c r="F20" i="1"/>
  <c r="E20" i="1"/>
  <c r="E21" i="1" s="1"/>
  <c r="D20" i="1"/>
  <c r="D21" i="1" s="1"/>
  <c r="C20" i="1"/>
  <c r="C21" i="1" s="1"/>
  <c r="F22" i="1" l="1"/>
  <c r="F33" i="1"/>
  <c r="D33" i="1" s="1"/>
  <c r="F34" i="1"/>
  <c r="D34" i="1" s="1"/>
  <c r="F32" i="1"/>
  <c r="D32" i="1" s="1"/>
  <c r="D10" i="1"/>
  <c r="D22" i="1" s="1"/>
</calcChain>
</file>

<file path=xl/sharedStrings.xml><?xml version="1.0" encoding="utf-8"?>
<sst xmlns="http://schemas.openxmlformats.org/spreadsheetml/2006/main" count="49" uniqueCount="38">
  <si>
    <t>CASHFLOW</t>
  </si>
  <si>
    <t xml:space="preserve">Financování </t>
  </si>
  <si>
    <t xml:space="preserve">Pořizovací cena </t>
  </si>
  <si>
    <t xml:space="preserve">Vlastní finance </t>
  </si>
  <si>
    <t xml:space="preserve">měsíc </t>
  </si>
  <si>
    <t xml:space="preserve">rok </t>
  </si>
  <si>
    <t>rok</t>
  </si>
  <si>
    <t>CZK</t>
  </si>
  <si>
    <t>GBP</t>
  </si>
  <si>
    <t xml:space="preserve">Výdaje jednorázové </t>
  </si>
  <si>
    <t xml:space="preserve">Stamp duty </t>
  </si>
  <si>
    <t xml:space="preserve">Právní služby </t>
  </si>
  <si>
    <t xml:space="preserve">Další služby </t>
  </si>
  <si>
    <t xml:space="preserve">Celkem </t>
  </si>
  <si>
    <t xml:space="preserve">Celkové investované prostředky včetně pořizovacích nákladů </t>
  </si>
  <si>
    <t xml:space="preserve">Příjmy </t>
  </si>
  <si>
    <t>Nájem</t>
  </si>
  <si>
    <t>měsíc</t>
  </si>
  <si>
    <t xml:space="preserve">Pravidelné výdaje </t>
  </si>
  <si>
    <t xml:space="preserve">Management+ DPH/ 12% </t>
  </si>
  <si>
    <t xml:space="preserve">Pojištění </t>
  </si>
  <si>
    <t xml:space="preserve">Poplatek za pozemek </t>
  </si>
  <si>
    <t xml:space="preserve">Správa budovy </t>
  </si>
  <si>
    <t xml:space="preserve">Pravidelné výdaje celkem </t>
  </si>
  <si>
    <t xml:space="preserve">Cash flow </t>
  </si>
  <si>
    <t>ROI</t>
  </si>
  <si>
    <t xml:space="preserve">Příjmy z provozování serviced accommodation </t>
  </si>
  <si>
    <t xml:space="preserve">při 50% obsazenosti </t>
  </si>
  <si>
    <t xml:space="preserve">při 50% </t>
  </si>
  <si>
    <t xml:space="preserve">ROI </t>
  </si>
  <si>
    <t xml:space="preserve">Celkové náklady na pořízení </t>
  </si>
  <si>
    <t xml:space="preserve">Kurz </t>
  </si>
  <si>
    <t xml:space="preserve">při 60% obsazenosti </t>
  </si>
  <si>
    <t xml:space="preserve">Při 70% obsazenosti </t>
  </si>
  <si>
    <t xml:space="preserve">při 60% </t>
  </si>
  <si>
    <t xml:space="preserve">při 70% </t>
  </si>
  <si>
    <t xml:space="preserve">Pravidelné výdaje celkem včetně booking fee 15% </t>
  </si>
  <si>
    <t>Vybaveni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</si>
</sst>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 applyAlignment="1">
      <alignment horizontal="center"/>
    </xf>
    <xf numFmtId="0" fontId="1" fillId="7" borderId="1" xfId="0" applyFont="1" applyFill="1" applyBorder="1"/>
    <xf numFmtId="0" fontId="1" fillId="9" borderId="1" xfId="0" applyFont="1" applyFill="1" applyBorder="1"/>
    <xf numFmtId="0" fontId="0" fillId="9" borderId="1" xfId="0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N26" sqref="N26"/>
    </sheetView>
  </sheetViews>
  <sheetFormatPr defaultRowHeight="14.4" x14ac:dyDescent="0.3"/>
  <cols>
    <col min="1" max="1" width="19.21875" customWidth="1"/>
    <col min="2" max="2" width="20.21875" customWidth="1"/>
    <col min="3" max="3" width="11.77734375" customWidth="1"/>
    <col min="4" max="4" width="11.44140625" customWidth="1"/>
    <col min="5" max="5" width="8.88671875" customWidth="1"/>
    <col min="6" max="6" width="10.77734375" customWidth="1"/>
  </cols>
  <sheetData>
    <row r="1" spans="1:6" ht="18" x14ac:dyDescent="0.35">
      <c r="A1" s="27" t="s">
        <v>0</v>
      </c>
      <c r="B1" s="27"/>
      <c r="C1" s="27"/>
      <c r="D1" s="27"/>
      <c r="E1" s="27"/>
      <c r="F1" s="27"/>
    </row>
    <row r="2" spans="1:6" x14ac:dyDescent="0.3">
      <c r="A2" s="29" t="s">
        <v>31</v>
      </c>
      <c r="B2" s="30"/>
      <c r="C2" s="48" t="s">
        <v>7</v>
      </c>
      <c r="D2" s="48"/>
      <c r="E2" s="48" t="s">
        <v>8</v>
      </c>
      <c r="F2" s="48"/>
    </row>
    <row r="3" spans="1:6" x14ac:dyDescent="0.3">
      <c r="A3" s="29">
        <v>27.36</v>
      </c>
      <c r="B3" s="30"/>
      <c r="C3" s="8" t="s">
        <v>4</v>
      </c>
      <c r="D3" s="8" t="s">
        <v>5</v>
      </c>
      <c r="E3" s="8" t="s">
        <v>4</v>
      </c>
      <c r="F3" s="7" t="s">
        <v>6</v>
      </c>
    </row>
    <row r="4" spans="1:6" x14ac:dyDescent="0.3">
      <c r="A4" s="31" t="s">
        <v>1</v>
      </c>
      <c r="B4" s="1" t="s">
        <v>2</v>
      </c>
      <c r="C4" s="4"/>
      <c r="D4" s="4">
        <f>F4*A3</f>
        <v>2024640</v>
      </c>
      <c r="E4" s="4"/>
      <c r="F4" s="4">
        <v>74000</v>
      </c>
    </row>
    <row r="5" spans="1:6" x14ac:dyDescent="0.3">
      <c r="A5" s="32"/>
      <c r="B5" s="1" t="s">
        <v>3</v>
      </c>
      <c r="C5" s="4"/>
      <c r="D5" s="4">
        <f>F5*A3</f>
        <v>2024640</v>
      </c>
      <c r="E5" s="4"/>
      <c r="F5" s="4">
        <v>74000</v>
      </c>
    </row>
    <row r="6" spans="1:6" x14ac:dyDescent="0.3">
      <c r="A6" s="33" t="s">
        <v>9</v>
      </c>
      <c r="B6" s="2" t="s">
        <v>10</v>
      </c>
      <c r="C6" s="5"/>
      <c r="D6" s="5">
        <f>F6*A3</f>
        <v>80985.599999999991</v>
      </c>
      <c r="E6" s="5"/>
      <c r="F6" s="5">
        <f>F5/100*4</f>
        <v>2960</v>
      </c>
    </row>
    <row r="7" spans="1:6" x14ac:dyDescent="0.3">
      <c r="A7" s="34"/>
      <c r="B7" s="2" t="s">
        <v>11</v>
      </c>
      <c r="C7" s="5"/>
      <c r="D7" s="5">
        <f>F7*A3</f>
        <v>41040</v>
      </c>
      <c r="E7" s="5"/>
      <c r="F7" s="5">
        <v>1500</v>
      </c>
    </row>
    <row r="8" spans="1:6" x14ac:dyDescent="0.3">
      <c r="A8" s="34"/>
      <c r="B8" s="2" t="s">
        <v>37</v>
      </c>
      <c r="C8" s="5"/>
      <c r="D8" s="5">
        <f>F8*A3</f>
        <v>164160</v>
      </c>
      <c r="E8" s="5"/>
      <c r="F8" s="5">
        <v>6000</v>
      </c>
    </row>
    <row r="9" spans="1:6" x14ac:dyDescent="0.3">
      <c r="A9" s="35"/>
      <c r="B9" s="2" t="s">
        <v>12</v>
      </c>
      <c r="C9" s="5"/>
      <c r="D9" s="5">
        <f>F9*A3</f>
        <v>82080</v>
      </c>
      <c r="E9" s="5"/>
      <c r="F9" s="5">
        <v>3000</v>
      </c>
    </row>
    <row r="10" spans="1:6" x14ac:dyDescent="0.3">
      <c r="A10" s="36" t="s">
        <v>13</v>
      </c>
      <c r="B10" s="3" t="s">
        <v>30</v>
      </c>
      <c r="C10" s="6"/>
      <c r="D10" s="6">
        <f>SUM(D5:D9)</f>
        <v>2392905.6</v>
      </c>
      <c r="E10" s="6"/>
      <c r="F10" s="6">
        <f>SUM(F5:F9)</f>
        <v>87460</v>
      </c>
    </row>
    <row r="11" spans="1:6" x14ac:dyDescent="0.3">
      <c r="A11" s="37"/>
      <c r="B11" s="28" t="s">
        <v>14</v>
      </c>
      <c r="C11" s="6"/>
      <c r="D11" s="49"/>
      <c r="E11" s="6"/>
      <c r="F11" s="49"/>
    </row>
    <row r="12" spans="1:6" x14ac:dyDescent="0.3">
      <c r="A12" s="37"/>
      <c r="B12" s="28"/>
      <c r="C12" s="6"/>
      <c r="D12" s="50"/>
      <c r="E12" s="6"/>
      <c r="F12" s="50"/>
    </row>
    <row r="13" spans="1:6" x14ac:dyDescent="0.3">
      <c r="A13" s="38"/>
      <c r="B13" s="28"/>
      <c r="C13" s="6"/>
      <c r="D13" s="51"/>
      <c r="E13" s="6"/>
      <c r="F13" s="51"/>
    </row>
    <row r="14" spans="1:6" x14ac:dyDescent="0.3">
      <c r="A14" s="52" t="s">
        <v>15</v>
      </c>
      <c r="B14" s="9"/>
      <c r="C14" s="10" t="s">
        <v>17</v>
      </c>
      <c r="D14" s="10" t="s">
        <v>5</v>
      </c>
      <c r="E14" s="10" t="s">
        <v>17</v>
      </c>
      <c r="F14" s="10" t="s">
        <v>5</v>
      </c>
    </row>
    <row r="15" spans="1:6" x14ac:dyDescent="0.3">
      <c r="A15" s="53"/>
      <c r="B15" s="11" t="s">
        <v>16</v>
      </c>
      <c r="C15" s="13">
        <v>15050</v>
      </c>
      <c r="D15" s="13">
        <v>180600</v>
      </c>
      <c r="E15" s="13">
        <v>550</v>
      </c>
      <c r="F15" s="13">
        <v>6600</v>
      </c>
    </row>
    <row r="16" spans="1:6" x14ac:dyDescent="0.3">
      <c r="A16" s="54" t="s">
        <v>18</v>
      </c>
      <c r="B16" s="12" t="s">
        <v>19</v>
      </c>
      <c r="C16" s="14">
        <v>1806</v>
      </c>
      <c r="D16" s="14">
        <v>21672</v>
      </c>
      <c r="E16" s="14">
        <v>66</v>
      </c>
      <c r="F16" s="14">
        <v>792</v>
      </c>
    </row>
    <row r="17" spans="1:6" x14ac:dyDescent="0.3">
      <c r="A17" s="55"/>
      <c r="B17" s="12" t="s">
        <v>20</v>
      </c>
      <c r="C17" s="14">
        <v>547</v>
      </c>
      <c r="D17" s="14">
        <v>6567</v>
      </c>
      <c r="E17" s="14">
        <v>20</v>
      </c>
      <c r="F17" s="14">
        <v>240</v>
      </c>
    </row>
    <row r="18" spans="1:6" x14ac:dyDescent="0.3">
      <c r="A18" s="55"/>
      <c r="B18" s="12" t="s">
        <v>21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3">
      <c r="A19" s="55"/>
      <c r="B19" s="12" t="s">
        <v>22</v>
      </c>
      <c r="C19" s="14">
        <v>1505</v>
      </c>
      <c r="D19" s="14">
        <v>18060</v>
      </c>
      <c r="E19" s="14">
        <v>55</v>
      </c>
      <c r="F19" s="14">
        <v>660</v>
      </c>
    </row>
    <row r="20" spans="1:6" x14ac:dyDescent="0.3">
      <c r="A20" s="56"/>
      <c r="B20" s="12" t="s">
        <v>23</v>
      </c>
      <c r="C20" s="14">
        <f>SUM(C16:C19)</f>
        <v>3858</v>
      </c>
      <c r="D20" s="14">
        <f>SUM(D16:D19)</f>
        <v>46299</v>
      </c>
      <c r="E20" s="14">
        <f>SUM(E16:E19)</f>
        <v>141</v>
      </c>
      <c r="F20" s="14">
        <f>SUM(F16:F19)</f>
        <v>1692</v>
      </c>
    </row>
    <row r="21" spans="1:6" x14ac:dyDescent="0.3">
      <c r="A21" s="15" t="s">
        <v>24</v>
      </c>
      <c r="B21" s="16"/>
      <c r="C21" s="17">
        <f>C15-C20</f>
        <v>11192</v>
      </c>
      <c r="D21" s="17">
        <f t="shared" ref="D21:F21" si="0">D15-D20</f>
        <v>134301</v>
      </c>
      <c r="E21" s="17">
        <f t="shared" si="0"/>
        <v>409</v>
      </c>
      <c r="F21" s="17">
        <f t="shared" si="0"/>
        <v>4908</v>
      </c>
    </row>
    <row r="22" spans="1:6" x14ac:dyDescent="0.3">
      <c r="A22" s="25" t="s">
        <v>25</v>
      </c>
      <c r="B22" s="26"/>
      <c r="C22" s="24"/>
      <c r="D22" s="24">
        <f t="shared" ref="D22" si="1">D21/D10</f>
        <v>5.6124654478638854E-2</v>
      </c>
      <c r="E22" s="24"/>
      <c r="F22" s="24">
        <f>F21/F10</f>
        <v>5.6117082094671852E-2</v>
      </c>
    </row>
    <row r="23" spans="1:6" x14ac:dyDescent="0.3">
      <c r="A23" s="52" t="s">
        <v>26</v>
      </c>
      <c r="B23" s="11" t="s">
        <v>27</v>
      </c>
      <c r="C23" s="13">
        <f>E23*27.36</f>
        <v>43776</v>
      </c>
      <c r="D23" s="13">
        <f>F23*27.36</f>
        <v>525312</v>
      </c>
      <c r="E23" s="13">
        <v>1600</v>
      </c>
      <c r="F23" s="13">
        <f>E23*12</f>
        <v>19200</v>
      </c>
    </row>
    <row r="24" spans="1:6" x14ac:dyDescent="0.3">
      <c r="A24" s="57"/>
      <c r="B24" s="11" t="s">
        <v>32</v>
      </c>
      <c r="C24" s="13">
        <f t="shared" ref="C24:C31" si="2">E24*27.36</f>
        <v>52531.199999999997</v>
      </c>
      <c r="D24" s="13">
        <f t="shared" ref="D24:D31" si="3">F24*27.36</f>
        <v>630374.40000000002</v>
      </c>
      <c r="E24" s="13">
        <v>1920</v>
      </c>
      <c r="F24" s="13">
        <f t="shared" ref="F24:F31" si="4">E24*12</f>
        <v>23040</v>
      </c>
    </row>
    <row r="25" spans="1:6" x14ac:dyDescent="0.3">
      <c r="A25" s="53"/>
      <c r="B25" s="11" t="s">
        <v>33</v>
      </c>
      <c r="C25" s="13">
        <f t="shared" si="2"/>
        <v>61286.400000000001</v>
      </c>
      <c r="D25" s="13">
        <f t="shared" si="3"/>
        <v>735436.79999999993</v>
      </c>
      <c r="E25" s="13">
        <v>2240</v>
      </c>
      <c r="F25" s="13">
        <f t="shared" si="4"/>
        <v>26880</v>
      </c>
    </row>
    <row r="26" spans="1:6" x14ac:dyDescent="0.3">
      <c r="A26" s="39" t="s">
        <v>36</v>
      </c>
      <c r="B26" s="18" t="s">
        <v>28</v>
      </c>
      <c r="C26" s="19">
        <f t="shared" si="2"/>
        <v>26024.832000000002</v>
      </c>
      <c r="D26" s="19">
        <f t="shared" si="3"/>
        <v>312297.98400000005</v>
      </c>
      <c r="E26" s="19">
        <f>E23-E29</f>
        <v>951.2</v>
      </c>
      <c r="F26" s="19">
        <f t="shared" si="4"/>
        <v>11414.400000000001</v>
      </c>
    </row>
    <row r="27" spans="1:6" x14ac:dyDescent="0.3">
      <c r="A27" s="40"/>
      <c r="B27" s="18" t="s">
        <v>34</v>
      </c>
      <c r="C27" s="19">
        <f t="shared" si="2"/>
        <v>30138.681599999996</v>
      </c>
      <c r="D27" s="19">
        <f t="shared" si="3"/>
        <v>361664.17919999996</v>
      </c>
      <c r="E27" s="19">
        <f>E24-E30</f>
        <v>1101.56</v>
      </c>
      <c r="F27" s="19">
        <f t="shared" si="4"/>
        <v>13218.72</v>
      </c>
    </row>
    <row r="28" spans="1:6" x14ac:dyDescent="0.3">
      <c r="A28" s="41"/>
      <c r="B28" s="18" t="s">
        <v>35</v>
      </c>
      <c r="C28" s="19">
        <f t="shared" si="2"/>
        <v>34249.7952</v>
      </c>
      <c r="D28" s="19">
        <f t="shared" si="3"/>
        <v>410997.54240000003</v>
      </c>
      <c r="E28" s="19">
        <f>E25-E31</f>
        <v>1251.8200000000002</v>
      </c>
      <c r="F28" s="19">
        <f t="shared" si="4"/>
        <v>15021.840000000002</v>
      </c>
    </row>
    <row r="29" spans="1:6" x14ac:dyDescent="0.3">
      <c r="A29" s="42" t="s">
        <v>24</v>
      </c>
      <c r="B29" s="20" t="s">
        <v>28</v>
      </c>
      <c r="C29" s="17">
        <f t="shared" si="2"/>
        <v>17751.167999999998</v>
      </c>
      <c r="D29" s="17">
        <f t="shared" si="3"/>
        <v>213014.01599999997</v>
      </c>
      <c r="E29" s="17">
        <v>648.79999999999995</v>
      </c>
      <c r="F29" s="17">
        <f t="shared" si="4"/>
        <v>7785.5999999999995</v>
      </c>
    </row>
    <row r="30" spans="1:6" x14ac:dyDescent="0.3">
      <c r="A30" s="43"/>
      <c r="B30" s="20" t="s">
        <v>34</v>
      </c>
      <c r="C30" s="17">
        <f t="shared" si="2"/>
        <v>22392.518400000001</v>
      </c>
      <c r="D30" s="17">
        <f t="shared" si="3"/>
        <v>268710.22080000001</v>
      </c>
      <c r="E30" s="17">
        <v>818.44</v>
      </c>
      <c r="F30" s="17">
        <f t="shared" si="4"/>
        <v>9821.2800000000007</v>
      </c>
    </row>
    <row r="31" spans="1:6" x14ac:dyDescent="0.3">
      <c r="A31" s="44"/>
      <c r="B31" s="20" t="s">
        <v>35</v>
      </c>
      <c r="C31" s="17">
        <f t="shared" si="2"/>
        <v>27036.604799999997</v>
      </c>
      <c r="D31" s="17">
        <f t="shared" si="3"/>
        <v>324439.25760000001</v>
      </c>
      <c r="E31" s="17">
        <v>988.18</v>
      </c>
      <c r="F31" s="17">
        <f t="shared" si="4"/>
        <v>11858.16</v>
      </c>
    </row>
    <row r="32" spans="1:6" x14ac:dyDescent="0.3">
      <c r="A32" s="45" t="s">
        <v>29</v>
      </c>
      <c r="B32" s="21" t="s">
        <v>28</v>
      </c>
      <c r="C32" s="22"/>
      <c r="D32" s="23">
        <f>F32</f>
        <v>8.9018980105190937E-2</v>
      </c>
      <c r="E32" s="22"/>
      <c r="F32" s="24">
        <f>F29/F10</f>
        <v>8.9018980105190937E-2</v>
      </c>
    </row>
    <row r="33" spans="1:6" x14ac:dyDescent="0.3">
      <c r="A33" s="46"/>
      <c r="B33" s="21" t="s">
        <v>34</v>
      </c>
      <c r="C33" s="22"/>
      <c r="D33" s="23">
        <f t="shared" ref="D33:D34" si="5">F33</f>
        <v>0.11229453464440887</v>
      </c>
      <c r="E33" s="22"/>
      <c r="F33" s="24">
        <f>F30/F10</f>
        <v>0.11229453464440887</v>
      </c>
    </row>
    <row r="34" spans="1:6" x14ac:dyDescent="0.3">
      <c r="A34" s="47"/>
      <c r="B34" s="21" t="s">
        <v>35</v>
      </c>
      <c r="C34" s="22"/>
      <c r="D34" s="23">
        <f t="shared" si="5"/>
        <v>0.13558380974159615</v>
      </c>
      <c r="E34" s="22"/>
      <c r="F34" s="24">
        <f>F31/F10</f>
        <v>0.13558380974159615</v>
      </c>
    </row>
  </sheetData>
  <mergeCells count="17">
    <mergeCell ref="A26:A28"/>
    <mergeCell ref="A29:A31"/>
    <mergeCell ref="A32:A34"/>
    <mergeCell ref="C2:D2"/>
    <mergeCell ref="E2:F2"/>
    <mergeCell ref="D11:D13"/>
    <mergeCell ref="F11:F13"/>
    <mergeCell ref="A14:A15"/>
    <mergeCell ref="A16:A20"/>
    <mergeCell ref="A23:A25"/>
    <mergeCell ref="A1:F1"/>
    <mergeCell ref="B11:B13"/>
    <mergeCell ref="A2:B2"/>
    <mergeCell ref="A3:B3"/>
    <mergeCell ref="A4:A5"/>
    <mergeCell ref="A6:A9"/>
    <mergeCell ref="A10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Hovorka</dc:creator>
  <cp:lastModifiedBy>Vítězslav Hovorka</cp:lastModifiedBy>
  <cp:lastPrinted>2023-03-19T19:49:56Z</cp:lastPrinted>
  <dcterms:created xsi:type="dcterms:W3CDTF">2015-06-05T18:19:34Z</dcterms:created>
  <dcterms:modified xsi:type="dcterms:W3CDTF">2023-05-09T08:48:59Z</dcterms:modified>
</cp:coreProperties>
</file>