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vlina.wojnar@tieto.com/Downloads/"/>
    </mc:Choice>
  </mc:AlternateContent>
  <xr:revisionPtr revIDLastSave="0" documentId="13_ncr:1_{7236DCBD-E250-FC48-8ADD-D9CAB615F021}" xr6:coauthVersionLast="47" xr6:coauthVersionMax="47" xr10:uidLastSave="{00000000-0000-0000-0000-000000000000}"/>
  <bookViews>
    <workbookView xWindow="0" yWindow="500" windowWidth="20740" windowHeight="14840" xr2:uid="{2C1AFE0E-BB53-40B5-940F-47316F395141}"/>
  </bookViews>
  <sheets>
    <sheet name="Glenrothes 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3" i="1"/>
  <c r="D11" i="1"/>
  <c r="E12" i="1"/>
  <c r="D12" i="1" s="1"/>
  <c r="D23" i="1" s="1"/>
  <c r="E23" i="1"/>
  <c r="L12" i="1"/>
  <c r="L17" i="1"/>
  <c r="L16" i="1"/>
  <c r="L15" i="1"/>
  <c r="L14" i="1"/>
  <c r="E14" i="1" s="1"/>
  <c r="D14" i="1" s="1"/>
  <c r="L13" i="1"/>
  <c r="I16" i="1" l="1"/>
  <c r="I11" i="1"/>
  <c r="I24" i="1" l="1"/>
  <c r="I23" i="1"/>
  <c r="E26" i="1" l="1"/>
  <c r="E27" i="1" l="1"/>
  <c r="D26" i="1"/>
  <c r="I26" i="1" l="1"/>
  <c r="D27" i="1"/>
</calcChain>
</file>

<file path=xl/sharedStrings.xml><?xml version="1.0" encoding="utf-8"?>
<sst xmlns="http://schemas.openxmlformats.org/spreadsheetml/2006/main" count="28" uniqueCount="27">
  <si>
    <t>Rent to Rent</t>
  </si>
  <si>
    <t>Monthly costs</t>
  </si>
  <si>
    <t>Management Fee (18% of rental+ VAT)</t>
  </si>
  <si>
    <t xml:space="preserve">Daily Rate Average </t>
  </si>
  <si>
    <t>Gas, Elec, Water</t>
  </si>
  <si>
    <t>Wifi</t>
  </si>
  <si>
    <t>Money in Purchase</t>
  </si>
  <si>
    <t>Council Tax</t>
  </si>
  <si>
    <t>License Fee</t>
  </si>
  <si>
    <t>TV license</t>
  </si>
  <si>
    <t>Renovation</t>
  </si>
  <si>
    <t>Finders Fee</t>
  </si>
  <si>
    <t xml:space="preserve">Booking Channels Commission </t>
  </si>
  <si>
    <t>Deposit</t>
  </si>
  <si>
    <t>Total</t>
  </si>
  <si>
    <t>Total costs per month (Incl rent)</t>
  </si>
  <si>
    <t>Total costs per month (Excl rent)</t>
  </si>
  <si>
    <t>Return on investment</t>
  </si>
  <si>
    <t>Monthly cashflow</t>
  </si>
  <si>
    <t>Annual cashflow</t>
  </si>
  <si>
    <t>Purchase price</t>
  </si>
  <si>
    <t>Tax and Legals (4%)</t>
  </si>
  <si>
    <t>Furnishing (estimated)</t>
  </si>
  <si>
    <t>Estimated ROI</t>
  </si>
  <si>
    <t>Minimum Mth Income 70%</t>
  </si>
  <si>
    <t>Douglas Road, Leslie, Glenrothes, KY6 3JZ</t>
  </si>
  <si>
    <t xml:space="preserve">Achievable 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</si>
</sst>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.00"/>
    <numFmt numFmtId="169" formatCode="#,##0\ &quot;CZK&quot;"/>
  </numFmts>
  <fonts count="10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9D9D9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14" xfId="0" applyNumberFormat="1" applyFont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9" fontId="2" fillId="0" borderId="5" xfId="0" applyNumberFormat="1" applyFont="1" applyBorder="1" applyAlignment="1">
      <alignment vertical="center"/>
    </xf>
    <xf numFmtId="9" fontId="3" fillId="0" borderId="14" xfId="0" applyNumberFormat="1" applyFont="1" applyBorder="1"/>
    <xf numFmtId="0" fontId="8" fillId="0" borderId="0" xfId="0" applyFont="1" applyAlignment="1">
      <alignment vertical="center"/>
    </xf>
    <xf numFmtId="0" fontId="3" fillId="0" borderId="0" xfId="0" applyFont="1"/>
    <xf numFmtId="0" fontId="2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9" fillId="0" borderId="19" xfId="0" applyFont="1" applyBorder="1"/>
    <xf numFmtId="164" fontId="2" fillId="4" borderId="14" xfId="0" applyNumberFormat="1" applyFont="1" applyFill="1" applyBorder="1" applyAlignment="1">
      <alignment horizontal="right" vertical="center"/>
    </xf>
    <xf numFmtId="9" fontId="9" fillId="3" borderId="20" xfId="1" applyFont="1" applyFill="1" applyBorder="1"/>
    <xf numFmtId="9" fontId="3" fillId="3" borderId="14" xfId="0" applyNumberFormat="1" applyFont="1" applyFill="1" applyBorder="1"/>
    <xf numFmtId="164" fontId="2" fillId="3" borderId="14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5" fillId="0" borderId="17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6" fillId="0" borderId="1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16" fontId="2" fillId="0" borderId="0" xfId="0" applyNumberFormat="1" applyFont="1" applyAlignment="1">
      <alignment vertical="center"/>
    </xf>
    <xf numFmtId="169" fontId="2" fillId="0" borderId="14" xfId="0" applyNumberFormat="1" applyFont="1" applyBorder="1" applyAlignment="1">
      <alignment horizontal="right" vertical="center"/>
    </xf>
    <xf numFmtId="169" fontId="2" fillId="2" borderId="14" xfId="0" applyNumberFormat="1" applyFont="1" applyFill="1" applyBorder="1" applyAlignment="1">
      <alignment horizontal="right" vertical="center"/>
    </xf>
    <xf numFmtId="169" fontId="2" fillId="4" borderId="14" xfId="0" applyNumberFormat="1" applyFont="1" applyFill="1" applyBorder="1" applyAlignment="1">
      <alignment horizontal="right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4A35-1E3A-4A4C-A8AD-283CD0833A4E}">
  <sheetPr>
    <outlinePr summaryBelow="0" summaryRight="0"/>
  </sheetPr>
  <dimension ref="A1:P36"/>
  <sheetViews>
    <sheetView showGridLines="0" tabSelected="1" workbookViewId="0">
      <selection activeCell="Q33" sqref="Q33"/>
    </sheetView>
  </sheetViews>
  <sheetFormatPr baseColWidth="10" defaultColWidth="12.59765625" defaultRowHeight="15" customHeight="1" x14ac:dyDescent="0.2"/>
  <cols>
    <col min="1" max="2" width="4.19921875" customWidth="1"/>
    <col min="3" max="4" width="27.19921875" customWidth="1"/>
    <col min="5" max="5" width="26.3984375" customWidth="1"/>
    <col min="6" max="7" width="1.796875" customWidth="1"/>
    <col min="8" max="8" width="38" customWidth="1"/>
    <col min="9" max="9" width="11.3984375" customWidth="1"/>
    <col min="10" max="10" width="3.3984375" customWidth="1"/>
    <col min="11" max="11" width="16.19921875" customWidth="1"/>
    <col min="12" max="12" width="14.3984375" customWidth="1"/>
    <col min="13" max="16" width="4.19921875" customWidth="1"/>
  </cols>
  <sheetData>
    <row r="1" spans="1:16" ht="15.75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15.75" customHeight="1" thickTop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6"/>
      <c r="P2" s="2"/>
    </row>
    <row r="3" spans="1:16" ht="15.75" customHeight="1" x14ac:dyDescent="0.2">
      <c r="A3" s="1"/>
      <c r="B3" s="7"/>
      <c r="C3" s="32" t="s">
        <v>25</v>
      </c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9"/>
      <c r="P3" s="2"/>
    </row>
    <row r="4" spans="1:16" ht="15.75" customHeight="1" x14ac:dyDescent="0.2">
      <c r="A4" s="1"/>
      <c r="B4" s="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9"/>
      <c r="P4" s="2"/>
    </row>
    <row r="5" spans="1:16" ht="15.75" customHeight="1" x14ac:dyDescent="0.2">
      <c r="A5" s="1"/>
      <c r="B5" s="7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9"/>
      <c r="P5" s="2"/>
    </row>
    <row r="6" spans="1:16" ht="15.75" customHeight="1" thickBot="1" x14ac:dyDescent="0.25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1"/>
      <c r="N6" s="1"/>
      <c r="O6" s="9"/>
      <c r="P6" s="2"/>
    </row>
    <row r="7" spans="1:16" ht="15.75" customHeight="1" x14ac:dyDescent="0.2">
      <c r="A7" s="1"/>
      <c r="B7" s="7"/>
      <c r="C7" s="34" t="s">
        <v>0</v>
      </c>
      <c r="D7" s="43"/>
      <c r="E7" s="35"/>
      <c r="F7" s="35"/>
      <c r="G7" s="35"/>
      <c r="H7" s="35"/>
      <c r="I7" s="35"/>
      <c r="J7" s="35"/>
      <c r="K7" s="35"/>
      <c r="L7" s="35"/>
      <c r="M7" s="35"/>
      <c r="N7" s="36"/>
      <c r="O7" s="9"/>
      <c r="P7" s="2"/>
    </row>
    <row r="8" spans="1:16" ht="15.75" customHeight="1" thickBot="1" x14ac:dyDescent="0.25">
      <c r="A8" s="1"/>
      <c r="B8" s="7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9"/>
      <c r="P8" s="2"/>
    </row>
    <row r="9" spans="1:16" ht="15.75" customHeight="1" x14ac:dyDescent="0.2">
      <c r="A9" s="1"/>
      <c r="B9" s="7"/>
      <c r="C9" s="2"/>
      <c r="D9" s="2">
        <v>27.6</v>
      </c>
      <c r="E9" s="46"/>
      <c r="F9" s="1"/>
      <c r="G9" s="1"/>
      <c r="H9" s="1"/>
      <c r="I9" s="1"/>
      <c r="J9" s="1"/>
      <c r="K9" s="1"/>
      <c r="L9" s="1"/>
      <c r="M9" s="1"/>
      <c r="N9" s="1"/>
      <c r="O9" s="9"/>
      <c r="P9" s="2"/>
    </row>
    <row r="10" spans="1:16" ht="15.75" customHeight="1" x14ac:dyDescent="0.2">
      <c r="A10" s="1"/>
      <c r="B10" s="7"/>
      <c r="C10" s="40" t="s">
        <v>0</v>
      </c>
      <c r="D10" s="44"/>
      <c r="E10" s="41"/>
      <c r="F10" s="1"/>
      <c r="G10" s="1"/>
      <c r="H10" s="10" t="s">
        <v>1</v>
      </c>
      <c r="I10" s="11"/>
      <c r="J10" s="1"/>
      <c r="K10" s="12"/>
      <c r="L10" s="12"/>
      <c r="M10" s="1"/>
      <c r="N10" s="1"/>
      <c r="O10" s="9"/>
      <c r="P10" s="2"/>
    </row>
    <row r="11" spans="1:16" ht="15.75" customHeight="1" x14ac:dyDescent="0.2">
      <c r="A11" s="1"/>
      <c r="B11" s="7"/>
      <c r="C11" s="11" t="s">
        <v>20</v>
      </c>
      <c r="D11" s="47">
        <f>E11*D9</f>
        <v>1794000</v>
      </c>
      <c r="E11" s="13">
        <v>65000</v>
      </c>
      <c r="F11" s="9"/>
      <c r="G11" s="1"/>
      <c r="H11" s="11" t="s">
        <v>2</v>
      </c>
      <c r="I11" s="14">
        <f>(E14*0.18)*1.2</f>
        <v>430.91999999999996</v>
      </c>
      <c r="K11" s="15" t="s">
        <v>26</v>
      </c>
      <c r="L11" s="12"/>
      <c r="M11" s="1"/>
      <c r="N11" s="1"/>
      <c r="O11" s="9"/>
      <c r="P11" s="2"/>
    </row>
    <row r="12" spans="1:16" ht="15.75" customHeight="1" x14ac:dyDescent="0.2">
      <c r="A12" s="1"/>
      <c r="B12" s="7"/>
      <c r="C12" s="11" t="s">
        <v>21</v>
      </c>
      <c r="D12" s="47">
        <f>E12*D9</f>
        <v>71760</v>
      </c>
      <c r="E12" s="13">
        <f>E11*0.04</f>
        <v>2600</v>
      </c>
      <c r="F12" s="16"/>
      <c r="G12" s="1"/>
      <c r="H12" s="11" t="s">
        <v>4</v>
      </c>
      <c r="I12" s="13">
        <v>150</v>
      </c>
      <c r="J12" s="1"/>
      <c r="K12" s="17">
        <v>0.5</v>
      </c>
      <c r="L12" s="13">
        <f>SUM(E13*30)*0.5</f>
        <v>1425</v>
      </c>
      <c r="M12" s="1"/>
      <c r="N12" s="1"/>
      <c r="O12" s="9"/>
      <c r="P12" s="2"/>
    </row>
    <row r="13" spans="1:16" ht="15.75" customHeight="1" x14ac:dyDescent="0.2">
      <c r="A13" s="1"/>
      <c r="B13" s="7"/>
      <c r="C13" s="11" t="s">
        <v>3</v>
      </c>
      <c r="D13" s="48">
        <f>E13*D9</f>
        <v>2622</v>
      </c>
      <c r="E13" s="14">
        <v>95</v>
      </c>
      <c r="F13" s="9"/>
      <c r="G13" s="1"/>
      <c r="H13" s="11" t="s">
        <v>5</v>
      </c>
      <c r="I13" s="13">
        <v>45</v>
      </c>
      <c r="J13" s="1"/>
      <c r="K13" s="17">
        <v>0.6</v>
      </c>
      <c r="L13" s="13">
        <f>SUM(E13*30)*0.6</f>
        <v>1710</v>
      </c>
      <c r="M13" s="1"/>
      <c r="N13" s="1"/>
      <c r="O13" s="9"/>
      <c r="P13" s="2"/>
    </row>
    <row r="14" spans="1:16" ht="15.75" customHeight="1" x14ac:dyDescent="0.2">
      <c r="A14" s="1"/>
      <c r="B14" s="7"/>
      <c r="C14" s="11" t="s">
        <v>24</v>
      </c>
      <c r="D14" s="48">
        <f>E14*D9</f>
        <v>55062</v>
      </c>
      <c r="E14" s="14">
        <f>L14</f>
        <v>1994.9999999999998</v>
      </c>
      <c r="F14" s="9"/>
      <c r="G14" s="1"/>
      <c r="H14" s="11" t="s">
        <v>7</v>
      </c>
      <c r="I14" s="13">
        <v>45</v>
      </c>
      <c r="J14" s="1"/>
      <c r="K14" s="28">
        <v>0.7</v>
      </c>
      <c r="L14" s="29">
        <f>SUM(E13*30)*0.7</f>
        <v>1994.9999999999998</v>
      </c>
      <c r="M14" s="1"/>
      <c r="N14" s="1"/>
      <c r="O14" s="9"/>
      <c r="P14" s="2"/>
    </row>
    <row r="15" spans="1:16" ht="15.75" customHeight="1" x14ac:dyDescent="0.2">
      <c r="A15" s="1"/>
      <c r="B15" s="7"/>
      <c r="F15" s="9"/>
      <c r="G15" s="1"/>
      <c r="H15" s="11" t="s">
        <v>9</v>
      </c>
      <c r="I15" s="13">
        <v>15</v>
      </c>
      <c r="J15" s="1"/>
      <c r="K15" s="17">
        <v>0.8</v>
      </c>
      <c r="L15" s="13">
        <f>SUM(E13*30)*0.8</f>
        <v>2280</v>
      </c>
      <c r="M15" s="1"/>
      <c r="N15" s="1"/>
      <c r="O15" s="9"/>
      <c r="P15" s="2"/>
    </row>
    <row r="16" spans="1:16" ht="15.75" customHeight="1" x14ac:dyDescent="0.2">
      <c r="A16" s="1"/>
      <c r="B16" s="7"/>
      <c r="C16" s="42" t="s">
        <v>6</v>
      </c>
      <c r="D16" s="45"/>
      <c r="E16" s="41"/>
      <c r="F16" s="9"/>
      <c r="G16" s="1"/>
      <c r="H16" s="11" t="s">
        <v>12</v>
      </c>
      <c r="I16" s="13">
        <f>E14*0.18</f>
        <v>359.09999999999997</v>
      </c>
      <c r="J16" s="18"/>
      <c r="K16" s="17">
        <v>0.9</v>
      </c>
      <c r="L16" s="13">
        <f>SUM(E13*30)*0.9</f>
        <v>2565</v>
      </c>
      <c r="M16" s="1"/>
      <c r="N16" s="1"/>
      <c r="O16" s="9"/>
      <c r="P16" s="2"/>
    </row>
    <row r="17" spans="1:16" ht="15.75" customHeight="1" x14ac:dyDescent="0.2">
      <c r="A17" s="1"/>
      <c r="B17" s="7"/>
      <c r="C17" s="11" t="s">
        <v>8</v>
      </c>
      <c r="D17" s="47">
        <f>E17*D9</f>
        <v>8059.2000000000007</v>
      </c>
      <c r="E17" s="13">
        <v>292</v>
      </c>
      <c r="F17" s="9"/>
      <c r="G17" s="1"/>
      <c r="J17" s="1"/>
      <c r="K17" s="17">
        <v>0.95</v>
      </c>
      <c r="L17" s="13">
        <f>SUM(E13*30)*0.95</f>
        <v>2707.5</v>
      </c>
      <c r="M17" s="1"/>
      <c r="N17" s="1"/>
      <c r="O17" s="9"/>
      <c r="P17" s="2"/>
    </row>
    <row r="18" spans="1:16" ht="15.75" customHeight="1" x14ac:dyDescent="0.2">
      <c r="A18" s="1"/>
      <c r="B18" s="7"/>
      <c r="C18" s="11" t="s">
        <v>22</v>
      </c>
      <c r="D18" s="47">
        <f>E18*D9</f>
        <v>179400</v>
      </c>
      <c r="E18" s="13">
        <v>6500</v>
      </c>
      <c r="F18" s="9"/>
      <c r="G18" s="1"/>
      <c r="J18" s="1"/>
      <c r="K18" s="1"/>
      <c r="M18" s="1"/>
      <c r="N18" s="1"/>
      <c r="O18" s="9"/>
      <c r="P18" s="2"/>
    </row>
    <row r="19" spans="1:16" ht="15.75" customHeight="1" x14ac:dyDescent="0.2">
      <c r="A19" s="1"/>
      <c r="B19" s="7"/>
      <c r="C19" s="11" t="s">
        <v>10</v>
      </c>
      <c r="D19" s="47">
        <f>E198</f>
        <v>0</v>
      </c>
      <c r="E19" s="13">
        <v>0</v>
      </c>
      <c r="F19" s="9"/>
      <c r="G19" s="1"/>
      <c r="J19" s="1"/>
      <c r="K19" s="1"/>
      <c r="M19" s="1"/>
      <c r="N19" s="1"/>
      <c r="O19" s="9"/>
      <c r="P19" s="2"/>
    </row>
    <row r="20" spans="1:16" ht="15.75" customHeight="1" x14ac:dyDescent="0.2">
      <c r="A20" s="1"/>
      <c r="B20" s="7"/>
      <c r="C20" s="11" t="s">
        <v>11</v>
      </c>
      <c r="D20" s="47">
        <f>E20*D9</f>
        <v>138000</v>
      </c>
      <c r="E20" s="13">
        <v>5000</v>
      </c>
      <c r="F20" s="9"/>
      <c r="G20" s="1"/>
      <c r="J20" s="1"/>
      <c r="K20" s="1"/>
      <c r="M20" s="1"/>
      <c r="N20" s="1"/>
      <c r="O20" s="9"/>
      <c r="P20" s="2"/>
    </row>
    <row r="21" spans="1:16" ht="15.75" customHeight="1" x14ac:dyDescent="0.2">
      <c r="A21" s="1"/>
      <c r="B21" s="7"/>
      <c r="C21" s="11" t="s">
        <v>13</v>
      </c>
      <c r="D21" s="48">
        <f>E21*D9</f>
        <v>0</v>
      </c>
      <c r="E21" s="14">
        <v>0</v>
      </c>
      <c r="F21" s="9"/>
      <c r="G21" s="1"/>
      <c r="J21" s="1"/>
      <c r="K21" s="1"/>
      <c r="M21" s="1"/>
      <c r="N21" s="1"/>
      <c r="O21" s="9"/>
      <c r="P21" s="2"/>
    </row>
    <row r="22" spans="1:16" ht="15.75" customHeight="1" x14ac:dyDescent="0.2">
      <c r="A22" s="1"/>
      <c r="B22" s="7"/>
      <c r="F22" s="9"/>
      <c r="G22" s="1"/>
      <c r="H22" s="1"/>
      <c r="I22" s="1"/>
      <c r="J22" s="1"/>
      <c r="K22" s="19"/>
      <c r="M22" s="1"/>
      <c r="N22" s="1"/>
      <c r="O22" s="9"/>
      <c r="P22" s="2"/>
    </row>
    <row r="23" spans="1:16" ht="14" x14ac:dyDescent="0.2">
      <c r="A23" s="1"/>
      <c r="B23" s="7"/>
      <c r="C23" s="11" t="s">
        <v>14</v>
      </c>
      <c r="D23" s="48">
        <f>SUM(D11:D12)+SUM(D17:D20)</f>
        <v>2191219.2000000002</v>
      </c>
      <c r="E23" s="14">
        <f>SUM(E11:E12)+SUM(E17:E20)</f>
        <v>79392</v>
      </c>
      <c r="F23" s="9"/>
      <c r="G23" s="1"/>
      <c r="H23" s="10" t="s">
        <v>15</v>
      </c>
      <c r="I23" s="14">
        <f>SUM(I11:I17)</f>
        <v>1045.02</v>
      </c>
      <c r="M23" s="1"/>
      <c r="N23" s="1"/>
      <c r="O23" s="9"/>
      <c r="P23" s="2"/>
    </row>
    <row r="24" spans="1:16" ht="14" x14ac:dyDescent="0.2">
      <c r="A24" s="1"/>
      <c r="B24" s="7"/>
      <c r="F24" s="9"/>
      <c r="G24" s="1"/>
      <c r="H24" s="10" t="s">
        <v>16</v>
      </c>
      <c r="I24" s="14">
        <f>SUM(I11:I17)</f>
        <v>1045.02</v>
      </c>
      <c r="M24" s="1"/>
      <c r="N24" s="1"/>
      <c r="O24" s="9"/>
      <c r="P24" s="2"/>
    </row>
    <row r="25" spans="1:16" ht="15.75" customHeight="1" thickBot="1" x14ac:dyDescent="0.25">
      <c r="A25" s="1"/>
      <c r="B25" s="7"/>
      <c r="C25" s="42" t="s">
        <v>17</v>
      </c>
      <c r="D25" s="45"/>
      <c r="E25" s="41"/>
      <c r="F25" s="9"/>
      <c r="G25" s="1"/>
      <c r="J25" s="1"/>
      <c r="M25" s="1"/>
      <c r="N25" s="1"/>
      <c r="O25" s="9"/>
      <c r="P25" s="2"/>
    </row>
    <row r="26" spans="1:16" ht="15.75" customHeight="1" thickBot="1" x14ac:dyDescent="0.25">
      <c r="A26" s="1"/>
      <c r="B26" s="7"/>
      <c r="C26" s="11" t="s">
        <v>18</v>
      </c>
      <c r="D26" s="49">
        <f>E26*D9</f>
        <v>26219.447999999997</v>
      </c>
      <c r="E26" s="26">
        <f>E14-I23</f>
        <v>949.97999999999979</v>
      </c>
      <c r="F26" s="20"/>
      <c r="G26" s="1"/>
      <c r="H26" s="25" t="s">
        <v>23</v>
      </c>
      <c r="I26" s="27">
        <f>E27/E23</f>
        <v>0.14358827085852477</v>
      </c>
      <c r="J26" s="21"/>
      <c r="M26" s="1"/>
      <c r="N26" s="1"/>
      <c r="O26" s="9"/>
      <c r="P26" s="2"/>
    </row>
    <row r="27" spans="1:16" ht="14" x14ac:dyDescent="0.2">
      <c r="A27" s="1"/>
      <c r="B27" s="7"/>
      <c r="C27" s="11" t="s">
        <v>19</v>
      </c>
      <c r="D27" s="48">
        <f>E27*D9</f>
        <v>314633.37599999999</v>
      </c>
      <c r="E27" s="14">
        <f>E26*12</f>
        <v>11399.759999999998</v>
      </c>
      <c r="G27" s="1"/>
      <c r="M27" s="1"/>
      <c r="N27" s="1"/>
      <c r="O27" s="9"/>
      <c r="P27" s="2"/>
    </row>
    <row r="28" spans="1:16" ht="15.75" customHeight="1" thickBot="1" x14ac:dyDescent="0.25">
      <c r="A28" s="1"/>
      <c r="B28" s="22"/>
      <c r="C28" s="30"/>
      <c r="D28" s="30"/>
      <c r="E28" s="31"/>
      <c r="F28" s="23"/>
      <c r="G28" s="23"/>
      <c r="H28" s="23"/>
      <c r="I28" s="23"/>
      <c r="J28" s="23"/>
      <c r="K28" s="23"/>
      <c r="L28" s="23"/>
      <c r="M28" s="23"/>
      <c r="N28" s="23"/>
      <c r="O28" s="24"/>
      <c r="P28" s="2"/>
    </row>
    <row r="29" spans="1:16" ht="15.75" customHeight="1" thickTop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 x14ac:dyDescent="0.2">
      <c r="A30" s="2"/>
      <c r="B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 x14ac:dyDescent="0.2">
      <c r="A31" s="2"/>
      <c r="B31" s="2"/>
      <c r="F31" s="2"/>
      <c r="G31" s="2"/>
      <c r="H31" s="2"/>
      <c r="I31" s="2"/>
      <c r="J31" s="2"/>
      <c r="M31" s="2"/>
      <c r="N31" s="2"/>
      <c r="O31" s="2"/>
      <c r="P31" s="2"/>
    </row>
    <row r="32" spans="1:16" ht="15.75" customHeight="1" x14ac:dyDescent="0.2">
      <c r="A32" s="2"/>
      <c r="B32" s="2"/>
      <c r="F32" s="2"/>
      <c r="G32" s="2"/>
      <c r="H32" s="2"/>
      <c r="I32" s="2"/>
      <c r="J32" s="2"/>
      <c r="M32" s="2"/>
      <c r="N32" s="2"/>
      <c r="O32" s="2"/>
      <c r="P32" s="2"/>
    </row>
    <row r="33" spans="1:16" ht="15.75" customHeight="1" x14ac:dyDescent="0.2">
      <c r="A33" s="2"/>
      <c r="B33" s="2"/>
      <c r="F33" s="2"/>
      <c r="G33" s="2"/>
      <c r="H33" s="2"/>
      <c r="I33" s="2"/>
      <c r="J33" s="2"/>
      <c r="M33" s="2"/>
      <c r="N33" s="2"/>
      <c r="O33" s="2"/>
      <c r="P33" s="2"/>
    </row>
    <row r="34" spans="1:16" ht="15.75" customHeight="1" x14ac:dyDescent="0.2">
      <c r="A34" s="2"/>
      <c r="B34" s="2"/>
      <c r="F34" s="2"/>
      <c r="G34" s="2"/>
      <c r="J34" s="2"/>
      <c r="M34" s="2"/>
      <c r="N34" s="2"/>
      <c r="O34" s="2"/>
      <c r="P34" s="2"/>
    </row>
    <row r="35" spans="1:16" ht="15.75" customHeight="1" x14ac:dyDescent="0.2">
      <c r="A35" s="2"/>
      <c r="B35" s="2"/>
      <c r="F35" s="2"/>
      <c r="G35" s="2"/>
      <c r="J35" s="2"/>
      <c r="M35" s="2"/>
      <c r="N35" s="2"/>
      <c r="O35" s="2"/>
      <c r="P35" s="2"/>
    </row>
    <row r="36" spans="1:16" ht="15.75" customHeight="1" x14ac:dyDescent="0.2">
      <c r="A36" s="2"/>
      <c r="B36" s="2"/>
      <c r="F36" s="2"/>
      <c r="G36" s="2"/>
      <c r="J36" s="2"/>
      <c r="M36" s="2"/>
      <c r="N36" s="2"/>
      <c r="O36" s="2"/>
      <c r="P36" s="2"/>
    </row>
  </sheetData>
  <mergeCells count="6">
    <mergeCell ref="C28:E28"/>
    <mergeCell ref="C3:N5"/>
    <mergeCell ref="C7:N8"/>
    <mergeCell ref="C10:E10"/>
    <mergeCell ref="C16:E16"/>
    <mergeCell ref="C25:E25"/>
  </mergeCells>
  <pageMargins left="0.7" right="0.7" top="0.75" bottom="0.75" header="0.3" footer="0.3"/>
  <pageSetup paperSize="9" orientation="portrait" r:id="rId1"/>
  <ignoredErrors>
    <ignoredError sqref="E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Glenrothes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2023-07-03T07:32:56Z</dcterms:created>
  <dcterms:modified xsi:type="dcterms:W3CDTF">2023-07-03T11:30:46Z</dcterms:modified>
</cp:coreProperties>
</file>